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Sheet1!$A$1:$H$69</definedName>
  </definedNames>
  <calcPr calcId="145621"/>
</workbook>
</file>

<file path=xl/calcChain.xml><?xml version="1.0" encoding="utf-8"?>
<calcChain xmlns="http://schemas.openxmlformats.org/spreadsheetml/2006/main">
  <c r="E69" i="1" l="1"/>
  <c r="H24" i="1" l="1"/>
  <c r="H19" i="1" l="1"/>
  <c r="H27" i="1" l="1"/>
  <c r="H48" i="1"/>
  <c r="H28" i="1" l="1"/>
  <c r="H49" i="1" l="1"/>
  <c r="H31" i="1" l="1"/>
  <c r="H16" i="1" l="1"/>
  <c r="H22" i="1" l="1"/>
  <c r="H30" i="1" l="1"/>
  <c r="H25" i="1" s="1"/>
  <c r="H32" i="1" l="1"/>
  <c r="H14" i="1" l="1"/>
  <c r="H42" i="1" l="1"/>
  <c r="H50" i="1" s="1"/>
  <c r="H13" i="1" l="1"/>
</calcChain>
</file>

<file path=xl/sharedStrings.xml><?xml version="1.0" encoding="utf-8"?>
<sst xmlns="http://schemas.openxmlformats.org/spreadsheetml/2006/main" count="96" uniqueCount="65">
  <si>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</si>
  <si>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</si>
  <si>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</si>
  <si>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</si>
  <si>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</si>
  <si>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</si>
  <si>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</si>
  <si>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</si>
  <si>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</si>
  <si>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</si>
  <si>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</si>
  <si>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</si>
  <si>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</si>
  <si>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</si>
  <si>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</si>
  <si>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</si>
  <si>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</si>
  <si>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</si>
  <si>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</si>
  <si>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</si>
  <si>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</si>
  <si>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</si>
  <si>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</si>
  <si>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</si>
  <si>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</si>
  <si>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Dana:29.05.2019</t>
  </si>
  <si>
    <t>Primljena i neutrošena participacija od 29.05.2019</t>
  </si>
  <si>
    <t>Izvršena plaćanja prema dobavljačima na dan 29.05.2019</t>
  </si>
  <si>
    <t xml:space="preserve">ukupno </t>
  </si>
  <si>
    <t>Gotovina blagajna</t>
  </si>
  <si>
    <t>Dnevnice zaslužbeni put</t>
  </si>
  <si>
    <t>Auto moto društvo Pobeda Pož.</t>
  </si>
  <si>
    <t>Tekuće popravke</t>
  </si>
  <si>
    <t>43/2019</t>
  </si>
  <si>
    <t>Deltagraf doo Smederevo</t>
  </si>
  <si>
    <t>Kancelarijski materijal</t>
  </si>
  <si>
    <t>Električne instalacije</t>
  </si>
  <si>
    <t>9717famp1007mpm19</t>
  </si>
  <si>
    <t>9745famp1048mpm19</t>
  </si>
  <si>
    <t>9734fa871019</t>
  </si>
  <si>
    <t>9703fa922019</t>
  </si>
  <si>
    <t>423212</t>
  </si>
  <si>
    <t>Infolab doo Beograd</t>
  </si>
  <si>
    <t>Usluge održavanja softvera</t>
  </si>
  <si>
    <t>5213-2019-TU-0368</t>
  </si>
  <si>
    <t>426491</t>
  </si>
  <si>
    <t>M PARTS doo Požarevac</t>
  </si>
  <si>
    <t>Ostali materijal za prevozna sredstva</t>
  </si>
  <si>
    <t>384/19</t>
  </si>
  <si>
    <t>426812</t>
  </si>
  <si>
    <t>Mercator - S Novi Sad</t>
  </si>
  <si>
    <t>Inventar za održavanje higijene</t>
  </si>
  <si>
    <t>17620-24-1053</t>
  </si>
  <si>
    <t>426811</t>
  </si>
  <si>
    <t>Hemijska sredstva za čišćenje</t>
  </si>
  <si>
    <t>17620-24-1085</t>
  </si>
  <si>
    <t>426111</t>
  </si>
  <si>
    <t>ONOFF Požarevac</t>
  </si>
  <si>
    <t>14/19</t>
  </si>
  <si>
    <t>Print SR Požarevac</t>
  </si>
  <si>
    <t>3426/19</t>
  </si>
  <si>
    <t>Sinofarm Beograd</t>
  </si>
  <si>
    <t>Ostali medicinski i laboratorijski materijal</t>
  </si>
  <si>
    <t>IF2019-8709</t>
  </si>
  <si>
    <t>Elektroluks 012 doo Pož.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</si>
</sst>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;[Red]#,##0.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0" fillId="0" borderId="0" xfId="0" applyAlignment="1">
      <alignment horizontal="center"/>
    </xf>
    <xf numFmtId="49" fontId="4" fillId="5" borderId="1" xfId="1" applyNumberFormat="1" applyFill="1" applyBorder="1"/>
    <xf numFmtId="0" fontId="4" fillId="5" borderId="1" xfId="1" applyFill="1" applyBorder="1"/>
    <xf numFmtId="4" fontId="5" fillId="5" borderId="1" xfId="1" applyNumberFormat="1" applyFont="1" applyFill="1" applyBorder="1" applyAlignment="1">
      <alignment horizontal="center"/>
    </xf>
    <xf numFmtId="49" fontId="4" fillId="0" borderId="1" xfId="1" applyNumberFormat="1" applyFill="1" applyBorder="1"/>
    <xf numFmtId="0" fontId="6" fillId="0" borderId="1" xfId="1" applyFont="1" applyBorder="1" applyAlignment="1">
      <alignment horizontal="left"/>
    </xf>
    <xf numFmtId="4" fontId="6" fillId="0" borderId="1" xfId="1" applyNumberFormat="1" applyFont="1" applyBorder="1" applyAlignment="1">
      <alignment horizontal="left"/>
    </xf>
    <xf numFmtId="165" fontId="6" fillId="0" borderId="1" xfId="1" applyNumberFormat="1" applyFont="1" applyBorder="1" applyAlignment="1">
      <alignment horizontal="right"/>
    </xf>
    <xf numFmtId="49" fontId="6" fillId="0" borderId="1" xfId="1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5" fontId="7" fillId="0" borderId="1" xfId="0" applyNumberFormat="1" applyFont="1" applyBorder="1" applyAlignment="1">
      <alignment horizontal="right"/>
    </xf>
    <xf numFmtId="4" fontId="5" fillId="5" borderId="1" xfId="1" applyNumberFormat="1" applyFon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9"/>
  <sheetViews>
    <sheetView tabSelected="1" topLeftCell="A46" zoomScaleNormal="100" workbookViewId="0">
      <selection sqref="A1:H69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40.28515625" customWidth="1"/>
    <col min="5" max="5" width="12.5703125" customWidth="1"/>
    <col min="6" max="6" width="19.8554687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2" t="s">
        <v>0</v>
      </c>
      <c r="D2" s="42"/>
      <c r="E2" s="42"/>
      <c r="F2" s="42"/>
      <c r="G2" s="42"/>
    </row>
    <row r="4" spans="2:15" x14ac:dyDescent="0.25">
      <c r="B4" s="43" t="s">
        <v>1</v>
      </c>
      <c r="C4" s="43"/>
      <c r="D4" s="43"/>
    </row>
    <row r="5" spans="2:15" x14ac:dyDescent="0.25">
      <c r="B5" s="43" t="s">
        <v>7</v>
      </c>
      <c r="C5" s="43"/>
      <c r="D5" s="43"/>
    </row>
    <row r="6" spans="2:15" x14ac:dyDescent="0.25">
      <c r="B6" s="43" t="s">
        <v>8</v>
      </c>
      <c r="C6" s="43"/>
      <c r="D6" s="43"/>
    </row>
    <row r="7" spans="2:15" x14ac:dyDescent="0.25">
      <c r="I7" s="14"/>
      <c r="J7" s="14"/>
    </row>
    <row r="8" spans="2:15" x14ac:dyDescent="0.25">
      <c r="C8" s="41" t="s">
        <v>25</v>
      </c>
      <c r="D8" s="41"/>
      <c r="E8" s="41"/>
      <c r="F8" s="41"/>
      <c r="G8" s="41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4"/>
      <c r="J11" s="14"/>
      <c r="K11" s="32"/>
      <c r="L11" s="32"/>
      <c r="M11" s="32"/>
      <c r="N11" s="32"/>
      <c r="O11" s="32"/>
    </row>
    <row r="12" spans="2:15" x14ac:dyDescent="0.25">
      <c r="B12" s="34" t="s">
        <v>20</v>
      </c>
      <c r="C12" s="34"/>
      <c r="D12" s="34"/>
      <c r="E12" s="34"/>
      <c r="F12" s="34"/>
      <c r="G12" s="18">
        <v>43614</v>
      </c>
      <c r="H12" s="10">
        <v>5112375.1900000004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33" t="s">
        <v>9</v>
      </c>
      <c r="C13" s="33"/>
      <c r="D13" s="33"/>
      <c r="E13" s="33"/>
      <c r="F13" s="33"/>
      <c r="G13" s="18">
        <v>43614</v>
      </c>
      <c r="H13" s="3">
        <f>H14+H25-H32-H42</f>
        <v>5058207.3099999996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35" t="s">
        <v>23</v>
      </c>
      <c r="C14" s="35"/>
      <c r="D14" s="35"/>
      <c r="E14" s="35"/>
      <c r="F14" s="35"/>
      <c r="G14" s="4"/>
      <c r="H14" s="5">
        <f>H15+H16+H17+H18+H19+H20+H21+H22+H23+H24</f>
        <v>4877723.3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38" t="s">
        <v>10</v>
      </c>
      <c r="C15" s="39"/>
      <c r="D15" s="39"/>
      <c r="E15" s="39"/>
      <c r="F15" s="40"/>
      <c r="G15" s="15"/>
      <c r="H15" s="13">
        <v>0</v>
      </c>
      <c r="I15" s="14"/>
      <c r="J15" s="14"/>
      <c r="K15" s="11"/>
    </row>
    <row r="16" spans="2:15" x14ac:dyDescent="0.25">
      <c r="B16" s="38" t="s">
        <v>11</v>
      </c>
      <c r="C16" s="39"/>
      <c r="D16" s="39"/>
      <c r="E16" s="39"/>
      <c r="F16" s="40"/>
      <c r="G16" s="15"/>
      <c r="H16" s="13">
        <f>898833.33+898833.33-677875.07-145-3500+898833.33-717923.34-4765.11+898833.33-745169.42-6750+3536+898833.33-712025.41-7065.11</f>
        <v>1622484.1899999997</v>
      </c>
      <c r="I16" s="14"/>
      <c r="J16" s="14"/>
      <c r="K16" s="11"/>
      <c r="L16" s="11"/>
    </row>
    <row r="17" spans="2:13" x14ac:dyDescent="0.25">
      <c r="B17" s="38" t="s">
        <v>12</v>
      </c>
      <c r="C17" s="39"/>
      <c r="D17" s="39"/>
      <c r="E17" s="39"/>
      <c r="F17" s="40"/>
      <c r="G17" s="15"/>
      <c r="H17" s="13">
        <v>0</v>
      </c>
      <c r="I17" s="14"/>
      <c r="J17" s="14"/>
    </row>
    <row r="18" spans="2:13" x14ac:dyDescent="0.25">
      <c r="B18" s="38" t="s">
        <v>19</v>
      </c>
      <c r="C18" s="39"/>
      <c r="D18" s="39"/>
      <c r="E18" s="39"/>
      <c r="F18" s="40"/>
      <c r="G18" s="15"/>
      <c r="H18" s="13">
        <v>0</v>
      </c>
      <c r="I18" s="14"/>
      <c r="J18" s="14"/>
    </row>
    <row r="19" spans="2:13" x14ac:dyDescent="0.25">
      <c r="B19" s="34" t="s">
        <v>2</v>
      </c>
      <c r="C19" s="34"/>
      <c r="D19" s="34"/>
      <c r="E19" s="34"/>
      <c r="F19" s="34"/>
      <c r="G19" s="15"/>
      <c r="H19" s="13">
        <f>480802.02+1186875+1186875-1014200.1</f>
        <v>1840351.92</v>
      </c>
      <c r="I19" s="14"/>
      <c r="J19" s="14"/>
    </row>
    <row r="20" spans="2:13" x14ac:dyDescent="0.25">
      <c r="B20" s="38" t="s">
        <v>3</v>
      </c>
      <c r="C20" s="39"/>
      <c r="D20" s="39"/>
      <c r="E20" s="39"/>
      <c r="F20" s="40"/>
      <c r="G20" s="15"/>
      <c r="H20" s="13">
        <v>0</v>
      </c>
      <c r="I20" s="14"/>
      <c r="J20" s="14"/>
    </row>
    <row r="21" spans="2:13" x14ac:dyDescent="0.25">
      <c r="B21" s="38" t="s">
        <v>13</v>
      </c>
      <c r="C21" s="39"/>
      <c r="D21" s="39"/>
      <c r="E21" s="39"/>
      <c r="F21" s="40"/>
      <c r="G21" s="15"/>
      <c r="H21" s="13">
        <v>1063250</v>
      </c>
      <c r="I21" s="14"/>
      <c r="J21" s="14"/>
      <c r="K21" s="14"/>
      <c r="L21" s="11"/>
    </row>
    <row r="22" spans="2:13" x14ac:dyDescent="0.25">
      <c r="B22" s="38" t="s">
        <v>14</v>
      </c>
      <c r="C22" s="39"/>
      <c r="D22" s="39"/>
      <c r="E22" s="39"/>
      <c r="F22" s="40"/>
      <c r="G22" s="15"/>
      <c r="H22" s="13">
        <f>216501-216501</f>
        <v>0</v>
      </c>
      <c r="I22" s="14"/>
      <c r="J22" s="14"/>
      <c r="K22" s="11"/>
    </row>
    <row r="23" spans="2:13" x14ac:dyDescent="0.25">
      <c r="B23" s="38" t="s">
        <v>15</v>
      </c>
      <c r="C23" s="39"/>
      <c r="D23" s="39"/>
      <c r="E23" s="39"/>
      <c r="F23" s="40"/>
      <c r="G23" s="15"/>
      <c r="H23" s="13">
        <v>0</v>
      </c>
      <c r="I23" s="14"/>
      <c r="J23" s="14"/>
      <c r="K23" s="11"/>
      <c r="L23" s="11"/>
    </row>
    <row r="24" spans="2:13" x14ac:dyDescent="0.25">
      <c r="B24" s="34" t="s">
        <v>26</v>
      </c>
      <c r="C24" s="34"/>
      <c r="D24" s="34"/>
      <c r="E24" s="34"/>
      <c r="F24" s="34"/>
      <c r="G24" s="16"/>
      <c r="H24" s="13">
        <f>325035.17+7350-32347.98+5350+9550+9450+6250+8250+12750</f>
        <v>351637.19</v>
      </c>
      <c r="I24" s="14"/>
      <c r="J24" s="14"/>
      <c r="K24" s="11"/>
      <c r="L24" s="11"/>
    </row>
    <row r="25" spans="2:13" x14ac:dyDescent="0.25">
      <c r="B25" s="35" t="s">
        <v>24</v>
      </c>
      <c r="C25" s="35"/>
      <c r="D25" s="35"/>
      <c r="E25" s="35"/>
      <c r="F25" s="35"/>
      <c r="G25" s="6"/>
      <c r="H25" s="5">
        <f>H26+H27+H28+H29+H30+H31</f>
        <v>515836.96000000008</v>
      </c>
      <c r="I25" s="14"/>
      <c r="J25" s="14"/>
      <c r="K25" s="11"/>
    </row>
    <row r="26" spans="2:13" x14ac:dyDescent="0.25">
      <c r="B26" s="38" t="s">
        <v>10</v>
      </c>
      <c r="C26" s="39"/>
      <c r="D26" s="39"/>
      <c r="E26" s="39"/>
      <c r="F26" s="40"/>
      <c r="G26" s="2"/>
      <c r="H26" s="13">
        <v>0</v>
      </c>
      <c r="I26" s="14"/>
      <c r="J26" s="14"/>
    </row>
    <row r="27" spans="2:13" x14ac:dyDescent="0.25">
      <c r="B27" s="38" t="s">
        <v>11</v>
      </c>
      <c r="C27" s="39"/>
      <c r="D27" s="39"/>
      <c r="E27" s="39"/>
      <c r="F27" s="40"/>
      <c r="G27" s="2"/>
      <c r="H27" s="13">
        <f>113000+113000-113349.78+113000-117830.83+113000-124074.89+113000-117341.72-4697</f>
        <v>87705.78</v>
      </c>
      <c r="I27" s="14"/>
      <c r="J27" s="14"/>
    </row>
    <row r="28" spans="2:13" x14ac:dyDescent="0.25">
      <c r="B28" s="38" t="s">
        <v>13</v>
      </c>
      <c r="C28" s="39"/>
      <c r="D28" s="39"/>
      <c r="E28" s="39"/>
      <c r="F28" s="40"/>
      <c r="G28" s="2"/>
      <c r="H28" s="13">
        <f>12665.19+179666.67+179666.66</f>
        <v>371998.52</v>
      </c>
      <c r="I28" s="14"/>
      <c r="J28" s="14"/>
      <c r="L28" s="11"/>
      <c r="M28" s="11"/>
    </row>
    <row r="29" spans="2:13" x14ac:dyDescent="0.25">
      <c r="B29" s="38" t="s">
        <v>14</v>
      </c>
      <c r="C29" s="39"/>
      <c r="D29" s="39"/>
      <c r="E29" s="39"/>
      <c r="F29" s="40"/>
      <c r="G29" s="2"/>
      <c r="H29" s="13">
        <v>0</v>
      </c>
      <c r="I29" s="14"/>
      <c r="J29" s="14"/>
    </row>
    <row r="30" spans="2:13" x14ac:dyDescent="0.25">
      <c r="B30" s="38" t="s">
        <v>15</v>
      </c>
      <c r="C30" s="39"/>
      <c r="D30" s="39"/>
      <c r="E30" s="39"/>
      <c r="F30" s="40"/>
      <c r="G30" s="2"/>
      <c r="H30" s="13">
        <f>116901.44-116901.44</f>
        <v>0</v>
      </c>
      <c r="I30" s="14"/>
      <c r="J30" s="14"/>
    </row>
    <row r="31" spans="2:13" x14ac:dyDescent="0.25">
      <c r="B31" s="38" t="s">
        <v>26</v>
      </c>
      <c r="C31" s="39"/>
      <c r="D31" s="39"/>
      <c r="E31" s="39"/>
      <c r="F31" s="40"/>
      <c r="G31" s="2"/>
      <c r="H31" s="13">
        <f>29388+4553-11897.34-20000+50705-9551+5588+7347</f>
        <v>56132.66</v>
      </c>
      <c r="I31" s="14"/>
      <c r="J31" s="14"/>
    </row>
    <row r="32" spans="2:13" x14ac:dyDescent="0.25">
      <c r="B32" s="36" t="s">
        <v>16</v>
      </c>
      <c r="C32" s="36"/>
      <c r="D32" s="36"/>
      <c r="E32" s="36"/>
      <c r="F32" s="36"/>
      <c r="G32" s="19">
        <v>43614</v>
      </c>
      <c r="H32" s="7">
        <f>H33+H34+H35+H36+H37+H38+H39+H40+H41</f>
        <v>335352.95</v>
      </c>
      <c r="I32" s="14"/>
      <c r="J32" s="14"/>
    </row>
    <row r="33" spans="2:13" x14ac:dyDescent="0.25">
      <c r="B33" s="38" t="s">
        <v>10</v>
      </c>
      <c r="C33" s="39"/>
      <c r="D33" s="39"/>
      <c r="E33" s="39"/>
      <c r="F33" s="40"/>
      <c r="G33" s="16"/>
      <c r="H33" s="13">
        <v>0</v>
      </c>
      <c r="I33" s="14"/>
      <c r="J33" s="14"/>
    </row>
    <row r="34" spans="2:13" x14ac:dyDescent="0.25">
      <c r="B34" s="38" t="s">
        <v>11</v>
      </c>
      <c r="C34" s="39"/>
      <c r="D34" s="39"/>
      <c r="E34" s="39"/>
      <c r="F34" s="40"/>
      <c r="G34" s="16"/>
      <c r="H34" s="13">
        <v>0</v>
      </c>
      <c r="I34" s="14"/>
      <c r="J34" s="14"/>
    </row>
    <row r="35" spans="2:13" x14ac:dyDescent="0.25">
      <c r="B35" s="38" t="s">
        <v>12</v>
      </c>
      <c r="C35" s="39"/>
      <c r="D35" s="39"/>
      <c r="E35" s="39"/>
      <c r="F35" s="40"/>
      <c r="G35" s="16"/>
      <c r="H35" s="13">
        <v>0</v>
      </c>
      <c r="I35" s="14"/>
      <c r="J35" s="14"/>
    </row>
    <row r="36" spans="2:13" x14ac:dyDescent="0.25">
      <c r="B36" s="38" t="s">
        <v>19</v>
      </c>
      <c r="C36" s="39"/>
      <c r="D36" s="39"/>
      <c r="E36" s="39"/>
      <c r="F36" s="40"/>
      <c r="G36" s="16"/>
      <c r="H36" s="13">
        <v>0</v>
      </c>
      <c r="I36" s="14"/>
      <c r="J36" s="14"/>
    </row>
    <row r="37" spans="2:13" x14ac:dyDescent="0.25">
      <c r="B37" s="34" t="s">
        <v>2</v>
      </c>
      <c r="C37" s="34"/>
      <c r="D37" s="34"/>
      <c r="E37" s="34"/>
      <c r="F37" s="34"/>
      <c r="G37" s="16"/>
      <c r="H37" s="13">
        <v>0</v>
      </c>
      <c r="I37" s="14"/>
      <c r="J37" s="14"/>
    </row>
    <row r="38" spans="2:13" x14ac:dyDescent="0.25">
      <c r="B38" s="38" t="s">
        <v>3</v>
      </c>
      <c r="C38" s="39"/>
      <c r="D38" s="39"/>
      <c r="E38" s="39"/>
      <c r="F38" s="40"/>
      <c r="G38" s="16"/>
      <c r="H38" s="13">
        <v>0</v>
      </c>
      <c r="I38" s="14"/>
      <c r="J38" s="14"/>
    </row>
    <row r="39" spans="2:13" x14ac:dyDescent="0.25">
      <c r="B39" s="38" t="s">
        <v>13</v>
      </c>
      <c r="C39" s="39"/>
      <c r="D39" s="39"/>
      <c r="E39" s="39"/>
      <c r="F39" s="40"/>
      <c r="G39" s="16"/>
      <c r="H39" s="13">
        <v>335352.95</v>
      </c>
      <c r="I39" s="14"/>
      <c r="J39" s="14"/>
    </row>
    <row r="40" spans="2:13" x14ac:dyDescent="0.25">
      <c r="B40" s="38" t="s">
        <v>14</v>
      </c>
      <c r="C40" s="39"/>
      <c r="D40" s="39"/>
      <c r="E40" s="39"/>
      <c r="F40" s="40"/>
      <c r="G40" s="16"/>
      <c r="H40" s="13">
        <v>0</v>
      </c>
      <c r="I40" s="14"/>
      <c r="J40" s="14"/>
    </row>
    <row r="41" spans="2:13" x14ac:dyDescent="0.25">
      <c r="B41" s="38" t="s">
        <v>15</v>
      </c>
      <c r="C41" s="39"/>
      <c r="D41" s="39"/>
      <c r="E41" s="39"/>
      <c r="F41" s="40"/>
      <c r="G41" s="16"/>
      <c r="H41" s="13">
        <v>0</v>
      </c>
      <c r="I41" s="14"/>
      <c r="J41" s="14"/>
    </row>
    <row r="42" spans="2:13" x14ac:dyDescent="0.25">
      <c r="B42" s="36" t="s">
        <v>21</v>
      </c>
      <c r="C42" s="36"/>
      <c r="D42" s="36"/>
      <c r="E42" s="36"/>
      <c r="F42" s="36"/>
      <c r="G42" s="19">
        <v>43614</v>
      </c>
      <c r="H42" s="7">
        <f>H43+H44+H45+H46+H47</f>
        <v>0</v>
      </c>
      <c r="I42" s="14"/>
      <c r="J42" s="14"/>
    </row>
    <row r="43" spans="2:13" x14ac:dyDescent="0.25">
      <c r="B43" s="38" t="s">
        <v>10</v>
      </c>
      <c r="C43" s="39"/>
      <c r="D43" s="39"/>
      <c r="E43" s="39"/>
      <c r="F43" s="40"/>
      <c r="G43" s="2"/>
      <c r="H43" s="13">
        <v>0</v>
      </c>
      <c r="I43" s="14"/>
      <c r="J43" s="14"/>
    </row>
    <row r="44" spans="2:13" x14ac:dyDescent="0.25">
      <c r="B44" s="38" t="s">
        <v>11</v>
      </c>
      <c r="C44" s="39"/>
      <c r="D44" s="39"/>
      <c r="E44" s="39"/>
      <c r="F44" s="40"/>
      <c r="G44" s="2"/>
      <c r="H44" s="3">
        <v>0</v>
      </c>
      <c r="I44" s="14"/>
      <c r="J44" s="14"/>
    </row>
    <row r="45" spans="2:13" x14ac:dyDescent="0.25">
      <c r="B45" s="38" t="s">
        <v>13</v>
      </c>
      <c r="C45" s="39"/>
      <c r="D45" s="39"/>
      <c r="E45" s="39"/>
      <c r="F45" s="40"/>
      <c r="G45" s="2"/>
      <c r="H45" s="3">
        <v>0</v>
      </c>
      <c r="I45" s="14"/>
      <c r="J45" s="14"/>
    </row>
    <row r="46" spans="2:13" x14ac:dyDescent="0.25">
      <c r="B46" s="38" t="s">
        <v>14</v>
      </c>
      <c r="C46" s="39"/>
      <c r="D46" s="39"/>
      <c r="E46" s="39"/>
      <c r="F46" s="40"/>
      <c r="G46" s="2"/>
      <c r="H46" s="3">
        <v>0</v>
      </c>
      <c r="I46" s="14"/>
      <c r="J46" s="14"/>
    </row>
    <row r="47" spans="2:13" x14ac:dyDescent="0.25">
      <c r="B47" s="38" t="s">
        <v>15</v>
      </c>
      <c r="C47" s="39"/>
      <c r="D47" s="39"/>
      <c r="E47" s="39"/>
      <c r="F47" s="40"/>
      <c r="G47" s="2"/>
      <c r="H47" s="3">
        <v>0</v>
      </c>
      <c r="I47" s="14"/>
      <c r="J47" s="14"/>
    </row>
    <row r="48" spans="2:13" x14ac:dyDescent="0.25">
      <c r="B48" s="37" t="s">
        <v>18</v>
      </c>
      <c r="C48" s="37"/>
      <c r="D48" s="37"/>
      <c r="E48" s="37"/>
      <c r="F48" s="37"/>
      <c r="G48" s="8"/>
      <c r="H48" s="9">
        <f>55998.59+18200</f>
        <v>74198.59</v>
      </c>
      <c r="I48" s="14"/>
      <c r="J48" s="14"/>
      <c r="M48" s="11"/>
    </row>
    <row r="49" spans="2:11" x14ac:dyDescent="0.25">
      <c r="B49" s="34" t="s">
        <v>17</v>
      </c>
      <c r="C49" s="34"/>
      <c r="D49" s="34"/>
      <c r="E49" s="34"/>
      <c r="F49" s="34"/>
      <c r="G49" s="2"/>
      <c r="H49" s="3">
        <f>20030.71</f>
        <v>20030.71</v>
      </c>
      <c r="I49" s="14"/>
      <c r="J49" s="14"/>
    </row>
    <row r="50" spans="2:11" x14ac:dyDescent="0.25">
      <c r="B50" s="33" t="s">
        <v>4</v>
      </c>
      <c r="C50" s="33"/>
      <c r="D50" s="33"/>
      <c r="E50" s="33"/>
      <c r="F50" s="33"/>
      <c r="G50" s="2"/>
      <c r="H50" s="10">
        <f>H14+H25-H32-H42+H48-H49</f>
        <v>5112375.1899999995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B52" s="41" t="s">
        <v>27</v>
      </c>
      <c r="C52" s="41"/>
      <c r="D52" s="41"/>
      <c r="E52" s="41"/>
      <c r="F52" s="41"/>
      <c r="G52" s="12"/>
      <c r="H52" s="14"/>
      <c r="I52" s="17"/>
    </row>
    <row r="53" spans="2:11" x14ac:dyDescent="0.25">
      <c r="B53" s="20"/>
      <c r="C53" s="20"/>
      <c r="D53" s="20"/>
      <c r="E53" s="20"/>
      <c r="F53" s="20"/>
      <c r="G53" s="12"/>
      <c r="H53" s="14"/>
      <c r="I53" s="17"/>
    </row>
    <row r="54" spans="2:11" x14ac:dyDescent="0.25">
      <c r="B54" s="20"/>
      <c r="C54" s="20"/>
      <c r="D54" s="20"/>
      <c r="E54" s="20"/>
      <c r="F54" s="20"/>
      <c r="G54" s="12"/>
      <c r="H54" s="14"/>
      <c r="I54" s="17"/>
    </row>
    <row r="55" spans="2:11" x14ac:dyDescent="0.25">
      <c r="B55" s="29">
        <v>422311</v>
      </c>
      <c r="C55" s="29" t="s">
        <v>29</v>
      </c>
      <c r="D55" s="29" t="s">
        <v>30</v>
      </c>
      <c r="E55" s="30">
        <v>2349</v>
      </c>
      <c r="F55" s="29"/>
      <c r="G55" s="12"/>
      <c r="H55" s="14"/>
      <c r="I55" s="17"/>
    </row>
    <row r="56" spans="2:11" x14ac:dyDescent="0.25">
      <c r="B56" s="29">
        <v>425291</v>
      </c>
      <c r="C56" s="29" t="s">
        <v>31</v>
      </c>
      <c r="D56" s="29" t="s">
        <v>32</v>
      </c>
      <c r="E56" s="30">
        <v>10000</v>
      </c>
      <c r="F56" s="29" t="s">
        <v>33</v>
      </c>
      <c r="G56" s="12"/>
      <c r="H56" s="14"/>
      <c r="I56" s="17"/>
    </row>
    <row r="57" spans="2:11" x14ac:dyDescent="0.25">
      <c r="B57" s="29">
        <v>426111</v>
      </c>
      <c r="C57" s="29" t="s">
        <v>34</v>
      </c>
      <c r="D57" s="29" t="s">
        <v>35</v>
      </c>
      <c r="E57" s="30">
        <v>91720.8</v>
      </c>
      <c r="F57" s="29">
        <v>1076</v>
      </c>
      <c r="G57" s="12"/>
      <c r="H57" s="14"/>
      <c r="I57" s="17"/>
    </row>
    <row r="58" spans="2:11" x14ac:dyDescent="0.25">
      <c r="B58" s="29">
        <v>425117</v>
      </c>
      <c r="C58" s="29" t="s">
        <v>64</v>
      </c>
      <c r="D58" s="29" t="s">
        <v>36</v>
      </c>
      <c r="E58" s="30">
        <v>760</v>
      </c>
      <c r="F58" s="29" t="s">
        <v>37</v>
      </c>
      <c r="G58" s="12"/>
      <c r="H58" s="14"/>
      <c r="I58" s="17"/>
    </row>
    <row r="59" spans="2:11" x14ac:dyDescent="0.25">
      <c r="B59" s="29">
        <v>425117</v>
      </c>
      <c r="C59" s="29" t="s">
        <v>64</v>
      </c>
      <c r="D59" s="29" t="s">
        <v>36</v>
      </c>
      <c r="E59" s="30">
        <v>850</v>
      </c>
      <c r="F59" s="29" t="s">
        <v>38</v>
      </c>
      <c r="G59" s="12"/>
      <c r="H59" s="14"/>
      <c r="I59" s="17"/>
    </row>
    <row r="60" spans="2:11" x14ac:dyDescent="0.25">
      <c r="B60" s="29">
        <v>425117</v>
      </c>
      <c r="C60" s="29" t="s">
        <v>64</v>
      </c>
      <c r="D60" s="29" t="s">
        <v>36</v>
      </c>
      <c r="E60" s="30">
        <v>10636.08</v>
      </c>
      <c r="F60" s="29" t="s">
        <v>39</v>
      </c>
      <c r="G60" s="12"/>
      <c r="H60" s="14"/>
      <c r="I60" s="17"/>
    </row>
    <row r="61" spans="2:11" x14ac:dyDescent="0.25">
      <c r="B61" s="29">
        <v>425117</v>
      </c>
      <c r="C61" s="29" t="s">
        <v>64</v>
      </c>
      <c r="D61" s="29" t="s">
        <v>36</v>
      </c>
      <c r="E61" s="30">
        <v>19513.2</v>
      </c>
      <c r="F61" s="29" t="s">
        <v>40</v>
      </c>
      <c r="G61" s="12"/>
      <c r="H61" s="14"/>
      <c r="I61" s="17"/>
    </row>
    <row r="62" spans="2:11" x14ac:dyDescent="0.25">
      <c r="B62" s="28" t="s">
        <v>41</v>
      </c>
      <c r="C62" s="25" t="s">
        <v>42</v>
      </c>
      <c r="D62" s="26" t="s">
        <v>43</v>
      </c>
      <c r="E62" s="27">
        <v>137040</v>
      </c>
      <c r="F62" s="28" t="s">
        <v>44</v>
      </c>
      <c r="G62" s="12"/>
      <c r="H62" s="14"/>
      <c r="I62" s="17"/>
    </row>
    <row r="63" spans="2:11" x14ac:dyDescent="0.25">
      <c r="B63" s="28" t="s">
        <v>45</v>
      </c>
      <c r="C63" s="25" t="s">
        <v>46</v>
      </c>
      <c r="D63" s="26" t="s">
        <v>47</v>
      </c>
      <c r="E63" s="27">
        <v>30700</v>
      </c>
      <c r="F63" s="28" t="s">
        <v>48</v>
      </c>
      <c r="G63" s="14"/>
      <c r="H63" s="14"/>
      <c r="I63" s="17"/>
    </row>
    <row r="64" spans="2:11" x14ac:dyDescent="0.25">
      <c r="B64" s="28" t="s">
        <v>49</v>
      </c>
      <c r="C64" s="25" t="s">
        <v>50</v>
      </c>
      <c r="D64" s="26" t="s">
        <v>51</v>
      </c>
      <c r="E64" s="27">
        <v>6183.85</v>
      </c>
      <c r="F64" s="28" t="s">
        <v>52</v>
      </c>
      <c r="G64" s="14"/>
      <c r="H64" s="14"/>
      <c r="I64" s="17"/>
    </row>
    <row r="65" spans="2:9" x14ac:dyDescent="0.25">
      <c r="B65" s="28" t="s">
        <v>53</v>
      </c>
      <c r="C65" s="25" t="s">
        <v>50</v>
      </c>
      <c r="D65" s="26" t="s">
        <v>54</v>
      </c>
      <c r="E65" s="27">
        <v>13700.02</v>
      </c>
      <c r="F65" s="28" t="s">
        <v>55</v>
      </c>
      <c r="G65" s="14"/>
      <c r="H65" s="14"/>
      <c r="I65" s="17"/>
    </row>
    <row r="66" spans="2:9" x14ac:dyDescent="0.25">
      <c r="B66" s="28" t="s">
        <v>56</v>
      </c>
      <c r="C66" s="25" t="s">
        <v>57</v>
      </c>
      <c r="D66" s="26" t="s">
        <v>35</v>
      </c>
      <c r="E66" s="27">
        <v>5760</v>
      </c>
      <c r="F66" s="28" t="s">
        <v>58</v>
      </c>
      <c r="G66" s="14"/>
      <c r="H66" s="14"/>
      <c r="I66" s="17"/>
    </row>
    <row r="67" spans="2:9" x14ac:dyDescent="0.25">
      <c r="B67" s="28" t="s">
        <v>56</v>
      </c>
      <c r="C67" s="25" t="s">
        <v>59</v>
      </c>
      <c r="D67" s="26" t="s">
        <v>35</v>
      </c>
      <c r="E67" s="27">
        <v>2000</v>
      </c>
      <c r="F67" s="28" t="s">
        <v>60</v>
      </c>
      <c r="G67" s="14"/>
      <c r="H67" s="14"/>
      <c r="I67" s="17"/>
    </row>
    <row r="68" spans="2:9" x14ac:dyDescent="0.25">
      <c r="B68" s="28" t="s">
        <v>56</v>
      </c>
      <c r="C68" s="25" t="s">
        <v>61</v>
      </c>
      <c r="D68" s="26" t="s">
        <v>62</v>
      </c>
      <c r="E68" s="27">
        <v>4140</v>
      </c>
      <c r="F68" s="28" t="s">
        <v>63</v>
      </c>
      <c r="G68" s="12"/>
      <c r="H68" s="14"/>
      <c r="I68" s="17"/>
    </row>
    <row r="69" spans="2:9" x14ac:dyDescent="0.25">
      <c r="B69" s="24"/>
      <c r="C69" s="22"/>
      <c r="D69" s="23" t="s">
        <v>28</v>
      </c>
      <c r="E69" s="31">
        <f>SUM(E55:E68)</f>
        <v>335352.95</v>
      </c>
      <c r="F69" s="21"/>
      <c r="G69" s="12"/>
      <c r="H69" s="14"/>
      <c r="I69" s="17"/>
    </row>
  </sheetData>
  <mergeCells count="47">
    <mergeCell ref="B39:F39"/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52:F52"/>
    <mergeCell ref="B27:F27"/>
    <mergeCell ref="B28:F28"/>
    <mergeCell ref="B29:F29"/>
    <mergeCell ref="B30:F30"/>
    <mergeCell ref="B33:F33"/>
    <mergeCell ref="B32:F32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23:F23"/>
    <mergeCell ref="B26:F26"/>
    <mergeCell ref="B17:F17"/>
    <mergeCell ref="B18:F18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2019-05-30T11:17:59Z</cp:lastPrinted>
  <dcterms:created xsi:type="dcterms:W3CDTF">2018-11-15T09:32:50Z</dcterms:created>
  <dcterms:modified xsi:type="dcterms:W3CDTF">2019-05-30T11:27:37Z</dcterms:modified>
</cp:coreProperties>
</file>